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144A004-7B0A-4A3A-9548-24D3FC608D4D}" xr6:coauthVersionLast="47" xr6:coauthVersionMax="47" xr10:uidLastSave="{00000000-0000-0000-0000-000000000000}"/>
  <bookViews>
    <workbookView xWindow="-120" yWindow="-120" windowWidth="19440" windowHeight="11520" xr2:uid="{77ACF836-631D-447F-B9E4-6D8A5FB80A8C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L4" i="2"/>
  <c r="N4" i="2" s="1"/>
  <c r="I21" i="2"/>
  <c r="L21" i="2"/>
  <c r="P21" i="2" s="1"/>
  <c r="I5" i="2"/>
  <c r="L5" i="2"/>
  <c r="P5" i="2" s="1"/>
  <c r="N5" i="2"/>
  <c r="I12" i="2"/>
  <c r="L12" i="2"/>
  <c r="N12" i="2"/>
  <c r="P12" i="2"/>
  <c r="I11" i="2"/>
  <c r="L11" i="2"/>
  <c r="P11" i="2" s="1"/>
  <c r="I22" i="2"/>
  <c r="L22" i="2"/>
  <c r="N22" i="2" s="1"/>
  <c r="P22" i="2"/>
  <c r="I8" i="2"/>
  <c r="L8" i="2"/>
  <c r="N8" i="2" s="1"/>
  <c r="I7" i="2"/>
  <c r="L7" i="2"/>
  <c r="N7" i="2" s="1"/>
  <c r="I10" i="2"/>
  <c r="L10" i="2"/>
  <c r="N10" i="2" s="1"/>
  <c r="I9" i="2"/>
  <c r="L9" i="2"/>
  <c r="N9" i="2" s="1"/>
  <c r="I19" i="2"/>
  <c r="L19" i="2"/>
  <c r="P19" i="2" s="1"/>
  <c r="I18" i="2"/>
  <c r="L18" i="2"/>
  <c r="N18" i="2" s="1"/>
  <c r="I20" i="2"/>
  <c r="L20" i="2"/>
  <c r="P20" i="2" s="1"/>
  <c r="N20" i="2"/>
  <c r="I13" i="2"/>
  <c r="L13" i="2"/>
  <c r="P13" i="2" s="1"/>
  <c r="I15" i="2"/>
  <c r="L15" i="2"/>
  <c r="N15" i="2" s="1"/>
  <c r="I23" i="2"/>
  <c r="L23" i="2"/>
  <c r="N23" i="2" s="1"/>
  <c r="I6" i="2"/>
  <c r="L6" i="2"/>
  <c r="N6" i="2" s="1"/>
  <c r="I14" i="2"/>
  <c r="L14" i="2"/>
  <c r="P14" i="2" s="1"/>
  <c r="N14" i="2"/>
  <c r="I16" i="2"/>
  <c r="L16" i="2"/>
  <c r="N16" i="2" s="1"/>
  <c r="I17" i="2"/>
  <c r="L17" i="2"/>
  <c r="P17" i="2" s="1"/>
  <c r="D24" i="2"/>
  <c r="G24" i="2"/>
  <c r="H24" i="2"/>
  <c r="J24" i="2"/>
  <c r="M24" i="2"/>
  <c r="I25" i="2" l="1"/>
  <c r="N17" i="2"/>
  <c r="N11" i="2"/>
  <c r="P6" i="2"/>
  <c r="N21" i="2"/>
  <c r="N13" i="2"/>
  <c r="P18" i="2"/>
  <c r="P10" i="2"/>
  <c r="P7" i="2"/>
  <c r="P23" i="2"/>
  <c r="N19" i="2"/>
  <c r="L24" i="2"/>
  <c r="N25" i="2" s="1"/>
  <c r="P16" i="2"/>
  <c r="P9" i="2"/>
  <c r="P4" i="2"/>
  <c r="P15" i="2"/>
  <c r="P8" i="2"/>
  <c r="N26" i="2" l="1"/>
  <c r="P24" i="2"/>
</calcChain>
</file>

<file path=xl/sharedStrings.xml><?xml version="1.0" encoding="utf-8"?>
<sst xmlns="http://schemas.openxmlformats.org/spreadsheetml/2006/main" count="167" uniqueCount="78">
  <si>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</si>
  <si>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</si>
  <si>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</si>
  <si>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</si>
  <si>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</si>
  <si>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</si>
  <si>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</si>
  <si>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</si>
  <si>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</si>
  <si>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</si>
  <si>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</si>
  <si>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</si>
  <si>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</si>
  <si>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</si>
  <si>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</si>
  <si>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</si>
  <si>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</si>
  <si>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Building Style</t>
  </si>
  <si>
    <t>Land Value</t>
  </si>
  <si>
    <t>Land Table</t>
  </si>
  <si>
    <t>Property Class</t>
  </si>
  <si>
    <t>Building Depr.</t>
  </si>
  <si>
    <t>25-11-4-13-2001-001</t>
  </si>
  <si>
    <t>1570 EVON</t>
  </si>
  <si>
    <t>WD</t>
  </si>
  <si>
    <t>03-ARM'S LENGTH</t>
  </si>
  <si>
    <t>4075</t>
  </si>
  <si>
    <t>1 STORY</t>
  </si>
  <si>
    <t>CD &amp; BELOW SOUTH OF CASS</t>
  </si>
  <si>
    <t>25-11-4-13-4008-000</t>
  </si>
  <si>
    <t>4786 SHERIDAN</t>
  </si>
  <si>
    <t xml:space="preserve">4070 </t>
  </si>
  <si>
    <t>C &amp; BETTER SOUTH OF CASS</t>
  </si>
  <si>
    <t>25-11-4-13-4105-000</t>
  </si>
  <si>
    <t>1470 HOULIHAN</t>
  </si>
  <si>
    <t>1.5 STORY</t>
  </si>
  <si>
    <t>25-11-4-14-3006-001</t>
  </si>
  <si>
    <t>2960 HOULIHAN</t>
  </si>
  <si>
    <t>25-11-4-23-1008-000</t>
  </si>
  <si>
    <t>2107 HOULIHAN</t>
  </si>
  <si>
    <t>25-11-4-23-4001-002</t>
  </si>
  <si>
    <t>5940 EAST</t>
  </si>
  <si>
    <t xml:space="preserve"> </t>
  </si>
  <si>
    <t>25-11-4-24-1006-001</t>
  </si>
  <si>
    <t>5360 SHERIDAN RD.</t>
  </si>
  <si>
    <t>2.0 STORY</t>
  </si>
  <si>
    <t>25-11-4-24-1012-000</t>
  </si>
  <si>
    <t>1275 HOULIHAN</t>
  </si>
  <si>
    <t>25-11-4-24-4004-005</t>
  </si>
  <si>
    <t>1390 W MOORE</t>
  </si>
  <si>
    <t>25-11-4-24-4026-000</t>
  </si>
  <si>
    <t>5720 SHERIDAN</t>
  </si>
  <si>
    <t>25-11-4-25-1003-000</t>
  </si>
  <si>
    <t>1181 W MOORE</t>
  </si>
  <si>
    <t>25-11-4-25-1012-000</t>
  </si>
  <si>
    <t>6078 SHERIDAN</t>
  </si>
  <si>
    <t>25-11-4-25-1016-001</t>
  </si>
  <si>
    <t>6170 SHERIDAN RD.</t>
  </si>
  <si>
    <t>25-11-4-25-1018-000</t>
  </si>
  <si>
    <t>6070 SHERIDAN</t>
  </si>
  <si>
    <t>25-11-4-25-1027-000</t>
  </si>
  <si>
    <t>6363 COLE</t>
  </si>
  <si>
    <t>25-11-4-25-4004-000</t>
  </si>
  <si>
    <t>1180 CURTIS</t>
  </si>
  <si>
    <t>BI LEVEL</t>
  </si>
  <si>
    <t>25-11-4-25-4008-000</t>
  </si>
  <si>
    <t>6860 SHERIDAN</t>
  </si>
  <si>
    <t>25-11-4-35-1004-001</t>
  </si>
  <si>
    <t>7390 EAST</t>
  </si>
  <si>
    <t>25-11-4-35-1004-002</t>
  </si>
  <si>
    <t>7400 EAST</t>
  </si>
  <si>
    <t>25-11-4-36-1012-000</t>
  </si>
  <si>
    <t>7452 SHERIDAN</t>
  </si>
  <si>
    <t>Totals:</t>
  </si>
  <si>
    <t>Sale. Ratio =&gt;</t>
  </si>
  <si>
    <t>E.C.F. =&gt;</t>
  </si>
  <si>
    <t>Ave. E.C.F. =&gt;</t>
  </si>
  <si>
    <t>SPAULDING TOWNSHP 2025 ECF ANALYSIS SOUTH OF RIVER CODES 4070 &amp; 4075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</si>
</sst>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2" fillId="3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 wrapText="1"/>
    </xf>
    <xf numFmtId="6" fontId="1" fillId="2" borderId="0" xfId="0" applyNumberFormat="1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166" fontId="1" fillId="2" borderId="0" xfId="0" applyNumberFormat="1" applyFont="1" applyFill="1" applyAlignment="1">
      <alignment horizontal="center" wrapText="1"/>
    </xf>
    <xf numFmtId="38" fontId="1" fillId="2" borderId="0" xfId="0" applyNumberFormat="1" applyFont="1" applyFill="1" applyAlignment="1">
      <alignment horizontal="center" wrapText="1"/>
    </xf>
    <xf numFmtId="167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6" fontId="0" fillId="4" borderId="0" xfId="0" applyNumberFormat="1" applyFill="1"/>
    <xf numFmtId="6" fontId="2" fillId="4" borderId="0" xfId="0" applyNumberFormat="1" applyFont="1" applyFill="1"/>
    <xf numFmtId="166" fontId="2" fillId="4" borderId="0" xfId="0" applyNumberFormat="1" applyFont="1" applyFill="1"/>
    <xf numFmtId="0" fontId="0" fillId="4" borderId="0" xfId="0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92E4A-DC0D-486B-9E08-E0C32F7FE978}">
  <sheetPr>
    <pageSetUpPr fitToPage="1"/>
  </sheetPr>
  <dimension ref="A1:AU26"/>
  <sheetViews>
    <sheetView tabSelected="1" topLeftCell="E12" workbookViewId="0">
      <selection activeCell="E24" sqref="A24:XFD24"/>
    </sheetView>
  </sheetViews>
  <sheetFormatPr defaultRowHeight="15" x14ac:dyDescent="0.25"/>
  <cols>
    <col min="1" max="1" width="20.85546875" customWidth="1"/>
    <col min="2" max="2" width="20" customWidth="1"/>
    <col min="3" max="3" width="13.7109375" style="12" customWidth="1"/>
    <col min="4" max="4" width="16.42578125" style="4" customWidth="1"/>
    <col min="5" max="5" width="6.5703125" customWidth="1"/>
    <col min="6" max="6" width="17.28515625" customWidth="1"/>
    <col min="7" max="7" width="14.140625" style="4" customWidth="1"/>
    <col min="8" max="8" width="11" style="4" customWidth="1"/>
    <col min="9" max="9" width="9.7109375" style="8" customWidth="1"/>
    <col min="10" max="10" width="12.85546875" style="4" customWidth="1"/>
    <col min="11" max="12" width="11" style="4" customWidth="1"/>
    <col min="13" max="13" width="11.28515625" style="4" customWidth="1"/>
    <col min="14" max="14" width="6.85546875" style="16" customWidth="1"/>
    <col min="15" max="15" width="10.140625" style="19" customWidth="1"/>
    <col min="16" max="16" width="9.7109375" style="23" customWidth="1"/>
    <col min="17" max="17" width="9.85546875" style="30" customWidth="1"/>
    <col min="18" max="18" width="10.28515625" customWidth="1"/>
    <col min="19" max="19" width="15.7109375" style="4" customWidth="1"/>
    <col min="20" max="20" width="20.7109375" customWidth="1"/>
    <col min="21" max="21" width="7.85546875" customWidth="1"/>
    <col min="22" max="22" width="10" customWidth="1"/>
  </cols>
  <sheetData>
    <row r="1" spans="1:47" x14ac:dyDescent="0.25">
      <c r="A1" s="45" t="s">
        <v>77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3" spans="1:47" s="41" customFormat="1" ht="30" x14ac:dyDescent="0.25">
      <c r="A3" s="32" t="s">
        <v>0</v>
      </c>
      <c r="B3" s="32" t="s">
        <v>1</v>
      </c>
      <c r="C3" s="33" t="s">
        <v>2</v>
      </c>
      <c r="D3" s="34" t="s">
        <v>3</v>
      </c>
      <c r="E3" s="32" t="s">
        <v>4</v>
      </c>
      <c r="F3" s="32" t="s">
        <v>5</v>
      </c>
      <c r="G3" s="34" t="s">
        <v>6</v>
      </c>
      <c r="H3" s="34" t="s">
        <v>7</v>
      </c>
      <c r="I3" s="35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6" t="s">
        <v>13</v>
      </c>
      <c r="O3" s="37" t="s">
        <v>14</v>
      </c>
      <c r="P3" s="38" t="s">
        <v>15</v>
      </c>
      <c r="Q3" s="39" t="s">
        <v>16</v>
      </c>
      <c r="R3" s="32" t="s">
        <v>17</v>
      </c>
      <c r="S3" s="34" t="s">
        <v>18</v>
      </c>
      <c r="T3" s="32" t="s">
        <v>19</v>
      </c>
      <c r="U3" s="32" t="s">
        <v>20</v>
      </c>
      <c r="V3" s="32" t="s">
        <v>21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</row>
    <row r="4" spans="1:47" x14ac:dyDescent="0.25">
      <c r="A4" t="s">
        <v>22</v>
      </c>
      <c r="B4" t="s">
        <v>23</v>
      </c>
      <c r="C4" s="12">
        <v>44544</v>
      </c>
      <c r="D4" s="4">
        <v>82000</v>
      </c>
      <c r="E4" t="s">
        <v>24</v>
      </c>
      <c r="F4" t="s">
        <v>25</v>
      </c>
      <c r="G4" s="4">
        <v>82000</v>
      </c>
      <c r="H4" s="4">
        <v>51800</v>
      </c>
      <c r="I4" s="8">
        <f t="shared" ref="I4:I23" si="0">H4/G4*100</f>
        <v>63.170731707317074</v>
      </c>
      <c r="J4" s="4">
        <v>103528</v>
      </c>
      <c r="K4" s="4">
        <v>17600</v>
      </c>
      <c r="L4" s="4">
        <f t="shared" ref="L4:L23" si="1">G4-K4</f>
        <v>64400</v>
      </c>
      <c r="M4" s="4">
        <v>109184.2421875</v>
      </c>
      <c r="N4" s="42">
        <f t="shared" ref="N4:N23" si="2">L4/M4</f>
        <v>0.58982870338933269</v>
      </c>
      <c r="O4" s="19">
        <v>1320</v>
      </c>
      <c r="P4" s="23">
        <f t="shared" ref="P4:P23" si="3">L4/O4</f>
        <v>48.787878787878789</v>
      </c>
      <c r="Q4" s="27" t="s">
        <v>26</v>
      </c>
      <c r="R4" t="s">
        <v>27</v>
      </c>
      <c r="S4" s="4">
        <v>17000</v>
      </c>
      <c r="T4" t="s">
        <v>28</v>
      </c>
      <c r="U4">
        <v>401</v>
      </c>
      <c r="V4">
        <v>59</v>
      </c>
    </row>
    <row r="5" spans="1:47" x14ac:dyDescent="0.25">
      <c r="A5" t="s">
        <v>33</v>
      </c>
      <c r="B5" t="s">
        <v>34</v>
      </c>
      <c r="C5" s="12">
        <v>44329</v>
      </c>
      <c r="D5" s="4">
        <v>122500</v>
      </c>
      <c r="E5" t="s">
        <v>24</v>
      </c>
      <c r="F5" t="s">
        <v>25</v>
      </c>
      <c r="G5" s="4">
        <v>122500</v>
      </c>
      <c r="H5" s="4">
        <v>77700</v>
      </c>
      <c r="I5" s="8">
        <f t="shared" si="0"/>
        <v>63.428571428571423</v>
      </c>
      <c r="J5" s="4">
        <v>155305</v>
      </c>
      <c r="K5" s="4">
        <v>21288</v>
      </c>
      <c r="L5" s="4">
        <f t="shared" si="1"/>
        <v>101212</v>
      </c>
      <c r="M5" s="4">
        <v>170288.42939961882</v>
      </c>
      <c r="N5" s="42">
        <f t="shared" si="2"/>
        <v>0.59435629512140276</v>
      </c>
      <c r="O5" s="19">
        <v>1701</v>
      </c>
      <c r="P5" s="23">
        <f t="shared" si="3"/>
        <v>59.501469723691947</v>
      </c>
      <c r="Q5" s="27" t="s">
        <v>31</v>
      </c>
      <c r="R5" t="s">
        <v>35</v>
      </c>
      <c r="S5" s="4">
        <v>21288</v>
      </c>
      <c r="T5" t="s">
        <v>32</v>
      </c>
      <c r="U5">
        <v>401</v>
      </c>
      <c r="V5">
        <v>58</v>
      </c>
    </row>
    <row r="6" spans="1:47" x14ac:dyDescent="0.25">
      <c r="A6" t="s">
        <v>65</v>
      </c>
      <c r="B6" t="s">
        <v>66</v>
      </c>
      <c r="C6" s="12">
        <v>45146</v>
      </c>
      <c r="D6" s="4">
        <v>60000</v>
      </c>
      <c r="E6" t="s">
        <v>24</v>
      </c>
      <c r="F6" t="s">
        <v>25</v>
      </c>
      <c r="G6" s="4">
        <v>60000</v>
      </c>
      <c r="H6" s="4">
        <v>37300</v>
      </c>
      <c r="I6" s="8">
        <f t="shared" si="0"/>
        <v>62.166666666666671</v>
      </c>
      <c r="J6" s="4">
        <v>74682</v>
      </c>
      <c r="K6" s="4">
        <v>11600</v>
      </c>
      <c r="L6" s="4">
        <f t="shared" si="1"/>
        <v>48400</v>
      </c>
      <c r="M6" s="4">
        <v>80155.015902954256</v>
      </c>
      <c r="N6" s="42">
        <f t="shared" si="2"/>
        <v>0.60382995942012074</v>
      </c>
      <c r="O6" s="19">
        <v>838</v>
      </c>
      <c r="P6" s="23">
        <f t="shared" si="3"/>
        <v>57.756563245823386</v>
      </c>
      <c r="Q6" s="27" t="s">
        <v>26</v>
      </c>
      <c r="R6" t="s">
        <v>27</v>
      </c>
      <c r="S6" s="4">
        <v>11600</v>
      </c>
      <c r="T6" t="s">
        <v>28</v>
      </c>
      <c r="U6">
        <v>401</v>
      </c>
      <c r="V6">
        <v>53</v>
      </c>
    </row>
    <row r="7" spans="1:47" x14ac:dyDescent="0.25">
      <c r="A7" t="s">
        <v>46</v>
      </c>
      <c r="B7" t="s">
        <v>47</v>
      </c>
      <c r="C7" s="12">
        <v>44656</v>
      </c>
      <c r="D7" s="4">
        <v>45000</v>
      </c>
      <c r="E7" t="s">
        <v>24</v>
      </c>
      <c r="F7" t="s">
        <v>25</v>
      </c>
      <c r="G7" s="4">
        <v>45000</v>
      </c>
      <c r="H7" s="4">
        <v>27100</v>
      </c>
      <c r="I7" s="8">
        <f t="shared" si="0"/>
        <v>60.222222222222221</v>
      </c>
      <c r="J7" s="4">
        <v>54166</v>
      </c>
      <c r="K7" s="4">
        <v>10000</v>
      </c>
      <c r="L7" s="4">
        <f t="shared" si="1"/>
        <v>35000</v>
      </c>
      <c r="M7" s="4">
        <v>56119.44140625</v>
      </c>
      <c r="N7" s="42">
        <f t="shared" si="2"/>
        <v>0.62366978578126164</v>
      </c>
      <c r="O7" s="19">
        <v>720</v>
      </c>
      <c r="P7" s="23">
        <f t="shared" si="3"/>
        <v>48.611111111111114</v>
      </c>
      <c r="Q7" s="27" t="s">
        <v>26</v>
      </c>
      <c r="R7" t="s">
        <v>27</v>
      </c>
      <c r="S7" s="4">
        <v>10000</v>
      </c>
      <c r="T7" t="s">
        <v>28</v>
      </c>
      <c r="U7">
        <v>401</v>
      </c>
      <c r="V7">
        <v>56</v>
      </c>
    </row>
    <row r="8" spans="1:47" x14ac:dyDescent="0.25">
      <c r="A8" t="s">
        <v>43</v>
      </c>
      <c r="B8" t="s">
        <v>44</v>
      </c>
      <c r="C8" s="12">
        <v>44442</v>
      </c>
      <c r="D8" s="4">
        <v>145000</v>
      </c>
      <c r="E8" t="s">
        <v>24</v>
      </c>
      <c r="F8" t="s">
        <v>25</v>
      </c>
      <c r="G8" s="4">
        <v>145000</v>
      </c>
      <c r="H8" s="4">
        <v>79400</v>
      </c>
      <c r="I8" s="8">
        <f t="shared" si="0"/>
        <v>54.758620689655167</v>
      </c>
      <c r="J8" s="4">
        <v>158853</v>
      </c>
      <c r="K8" s="4">
        <v>62374</v>
      </c>
      <c r="L8" s="4">
        <f t="shared" si="1"/>
        <v>82626</v>
      </c>
      <c r="M8" s="4">
        <v>122590.8515625</v>
      </c>
      <c r="N8" s="42">
        <f t="shared" si="2"/>
        <v>0.67399809159393198</v>
      </c>
      <c r="O8" s="19">
        <v>2112</v>
      </c>
      <c r="P8" s="23">
        <f t="shared" si="3"/>
        <v>39.122159090909093</v>
      </c>
      <c r="Q8" s="27" t="s">
        <v>26</v>
      </c>
      <c r="R8" t="s">
        <v>45</v>
      </c>
      <c r="S8" s="4">
        <v>62374</v>
      </c>
      <c r="T8" t="s">
        <v>28</v>
      </c>
      <c r="U8">
        <v>401</v>
      </c>
      <c r="V8">
        <v>53</v>
      </c>
    </row>
    <row r="9" spans="1:47" x14ac:dyDescent="0.25">
      <c r="A9" t="s">
        <v>50</v>
      </c>
      <c r="B9" t="s">
        <v>51</v>
      </c>
      <c r="C9" s="12">
        <v>44351</v>
      </c>
      <c r="D9" s="4">
        <v>100000</v>
      </c>
      <c r="E9" t="s">
        <v>24</v>
      </c>
      <c r="F9" t="s">
        <v>25</v>
      </c>
      <c r="G9" s="4">
        <v>100000</v>
      </c>
      <c r="H9" s="4">
        <v>53800</v>
      </c>
      <c r="I9" s="8">
        <f t="shared" si="0"/>
        <v>53.800000000000004</v>
      </c>
      <c r="J9" s="4">
        <v>107610</v>
      </c>
      <c r="K9" s="4">
        <v>26148</v>
      </c>
      <c r="L9" s="4">
        <f t="shared" si="1"/>
        <v>73852</v>
      </c>
      <c r="M9" s="4">
        <v>103509.53125</v>
      </c>
      <c r="N9" s="42">
        <f t="shared" si="2"/>
        <v>0.71348018977720951</v>
      </c>
      <c r="O9" s="19">
        <v>1057</v>
      </c>
      <c r="P9" s="23">
        <f t="shared" si="3"/>
        <v>69.869441816461688</v>
      </c>
      <c r="Q9" s="27" t="s">
        <v>26</v>
      </c>
      <c r="R9" t="s">
        <v>27</v>
      </c>
      <c r="S9" s="4">
        <v>26148</v>
      </c>
      <c r="T9" t="s">
        <v>28</v>
      </c>
      <c r="U9">
        <v>401</v>
      </c>
      <c r="V9">
        <v>63</v>
      </c>
    </row>
    <row r="10" spans="1:47" x14ac:dyDescent="0.25">
      <c r="A10" t="s">
        <v>48</v>
      </c>
      <c r="B10" t="s">
        <v>49</v>
      </c>
      <c r="C10" s="12">
        <v>44466</v>
      </c>
      <c r="D10" s="4">
        <v>175000</v>
      </c>
      <c r="E10" t="s">
        <v>24</v>
      </c>
      <c r="F10" t="s">
        <v>25</v>
      </c>
      <c r="G10" s="4">
        <v>175000</v>
      </c>
      <c r="H10" s="4">
        <v>92500</v>
      </c>
      <c r="I10" s="8">
        <f t="shared" si="0"/>
        <v>52.857142857142861</v>
      </c>
      <c r="J10" s="4">
        <v>184970</v>
      </c>
      <c r="K10" s="4">
        <v>25796</v>
      </c>
      <c r="L10" s="4">
        <f t="shared" si="1"/>
        <v>149204</v>
      </c>
      <c r="M10" s="4">
        <v>202254.13445044469</v>
      </c>
      <c r="N10" s="42">
        <f t="shared" si="2"/>
        <v>0.73770556238768625</v>
      </c>
      <c r="O10" s="19">
        <v>1728</v>
      </c>
      <c r="P10" s="23">
        <f t="shared" si="3"/>
        <v>86.344907407407405</v>
      </c>
      <c r="Q10" s="27" t="s">
        <v>31</v>
      </c>
      <c r="R10" t="s">
        <v>27</v>
      </c>
      <c r="S10" s="4">
        <v>25796</v>
      </c>
      <c r="T10" t="s">
        <v>32</v>
      </c>
      <c r="U10">
        <v>401</v>
      </c>
      <c r="V10">
        <v>75</v>
      </c>
    </row>
    <row r="11" spans="1:47" x14ac:dyDescent="0.25">
      <c r="A11" t="s">
        <v>38</v>
      </c>
      <c r="B11" t="s">
        <v>39</v>
      </c>
      <c r="C11" s="12">
        <v>44774</v>
      </c>
      <c r="D11" s="4">
        <v>95000</v>
      </c>
      <c r="E11" t="s">
        <v>24</v>
      </c>
      <c r="F11" t="s">
        <v>25</v>
      </c>
      <c r="G11" s="4">
        <v>95000</v>
      </c>
      <c r="H11" s="4">
        <v>49700</v>
      </c>
      <c r="I11" s="8">
        <f t="shared" si="0"/>
        <v>52.315789473684212</v>
      </c>
      <c r="J11" s="4">
        <v>99311</v>
      </c>
      <c r="K11" s="4">
        <v>16000</v>
      </c>
      <c r="L11" s="4">
        <f t="shared" si="1"/>
        <v>79000</v>
      </c>
      <c r="M11" s="4">
        <v>105858.95606337357</v>
      </c>
      <c r="N11" s="42">
        <f t="shared" si="2"/>
        <v>0.74627601610491823</v>
      </c>
      <c r="O11" s="19">
        <v>1146</v>
      </c>
      <c r="P11" s="23">
        <f t="shared" si="3"/>
        <v>68.93542757417103</v>
      </c>
      <c r="Q11" s="27" t="s">
        <v>26</v>
      </c>
      <c r="R11" t="s">
        <v>27</v>
      </c>
      <c r="S11" s="4">
        <v>16000</v>
      </c>
      <c r="T11" t="s">
        <v>28</v>
      </c>
      <c r="U11">
        <v>401</v>
      </c>
      <c r="V11">
        <v>53</v>
      </c>
    </row>
    <row r="12" spans="1:47" x14ac:dyDescent="0.25">
      <c r="A12" t="s">
        <v>36</v>
      </c>
      <c r="B12" t="s">
        <v>37</v>
      </c>
      <c r="C12" s="12">
        <v>44302</v>
      </c>
      <c r="D12" s="4">
        <v>137900</v>
      </c>
      <c r="E12" t="s">
        <v>24</v>
      </c>
      <c r="F12" t="s">
        <v>25</v>
      </c>
      <c r="G12" s="4">
        <v>137900</v>
      </c>
      <c r="H12" s="4">
        <v>71400</v>
      </c>
      <c r="I12" s="8">
        <f t="shared" si="0"/>
        <v>51.776649746192895</v>
      </c>
      <c r="J12" s="4">
        <v>142882</v>
      </c>
      <c r="K12" s="4">
        <v>22799</v>
      </c>
      <c r="L12" s="4">
        <f t="shared" si="1"/>
        <v>115101</v>
      </c>
      <c r="M12" s="4">
        <v>152583.234375</v>
      </c>
      <c r="N12" s="42">
        <f t="shared" si="2"/>
        <v>0.75434893270855141</v>
      </c>
      <c r="O12" s="19">
        <v>1248</v>
      </c>
      <c r="P12" s="23">
        <f t="shared" si="3"/>
        <v>92.228365384615387</v>
      </c>
      <c r="Q12" s="27" t="s">
        <v>31</v>
      </c>
      <c r="R12" t="s">
        <v>27</v>
      </c>
      <c r="S12" s="4">
        <v>20092</v>
      </c>
      <c r="T12" t="s">
        <v>32</v>
      </c>
      <c r="U12">
        <v>401</v>
      </c>
      <c r="V12">
        <v>62</v>
      </c>
    </row>
    <row r="13" spans="1:47" x14ac:dyDescent="0.25">
      <c r="A13" t="s">
        <v>58</v>
      </c>
      <c r="B13" t="s">
        <v>59</v>
      </c>
      <c r="C13" s="12">
        <v>44501</v>
      </c>
      <c r="D13" s="4">
        <v>115000</v>
      </c>
      <c r="E13" t="s">
        <v>24</v>
      </c>
      <c r="F13" t="s">
        <v>25</v>
      </c>
      <c r="G13" s="4">
        <v>115000</v>
      </c>
      <c r="H13" s="4">
        <v>58500</v>
      </c>
      <c r="I13" s="8">
        <f t="shared" si="0"/>
        <v>50.869565217391298</v>
      </c>
      <c r="J13" s="4">
        <v>116954</v>
      </c>
      <c r="K13" s="4">
        <v>10436</v>
      </c>
      <c r="L13" s="4">
        <f t="shared" si="1"/>
        <v>104564</v>
      </c>
      <c r="M13" s="4">
        <v>135346.88834180433</v>
      </c>
      <c r="N13" s="42">
        <f t="shared" si="2"/>
        <v>0.77256301405271044</v>
      </c>
      <c r="O13" s="19">
        <v>1244</v>
      </c>
      <c r="P13" s="23">
        <f t="shared" si="3"/>
        <v>84.054662379421217</v>
      </c>
      <c r="Q13" s="27" t="s">
        <v>31</v>
      </c>
      <c r="R13" t="s">
        <v>27</v>
      </c>
      <c r="S13" s="4">
        <v>8200</v>
      </c>
      <c r="T13" t="s">
        <v>32</v>
      </c>
      <c r="U13">
        <v>401</v>
      </c>
      <c r="V13">
        <v>67</v>
      </c>
    </row>
    <row r="14" spans="1:47" x14ac:dyDescent="0.25">
      <c r="A14" t="s">
        <v>67</v>
      </c>
      <c r="B14" t="s">
        <v>68</v>
      </c>
      <c r="C14" s="12">
        <v>45070</v>
      </c>
      <c r="D14" s="4">
        <v>81500</v>
      </c>
      <c r="E14" t="s">
        <v>24</v>
      </c>
      <c r="F14" t="s">
        <v>25</v>
      </c>
      <c r="G14" s="4">
        <v>81500</v>
      </c>
      <c r="H14" s="4">
        <v>41100</v>
      </c>
      <c r="I14" s="8">
        <f t="shared" si="0"/>
        <v>50.429447852760731</v>
      </c>
      <c r="J14" s="4">
        <v>82280</v>
      </c>
      <c r="K14" s="4">
        <v>17342</v>
      </c>
      <c r="L14" s="4">
        <f t="shared" si="1"/>
        <v>64158</v>
      </c>
      <c r="M14" s="4">
        <v>82513.34375</v>
      </c>
      <c r="N14" s="42">
        <f t="shared" si="2"/>
        <v>0.77754696494165532</v>
      </c>
      <c r="O14" s="19">
        <v>1178</v>
      </c>
      <c r="P14" s="23">
        <f t="shared" si="3"/>
        <v>54.463497453310694</v>
      </c>
      <c r="Q14" s="27" t="s">
        <v>26</v>
      </c>
      <c r="R14" t="s">
        <v>27</v>
      </c>
      <c r="S14" s="4">
        <v>17200</v>
      </c>
      <c r="T14" t="s">
        <v>28</v>
      </c>
      <c r="U14">
        <v>401</v>
      </c>
      <c r="V14">
        <v>52</v>
      </c>
    </row>
    <row r="15" spans="1:47" x14ac:dyDescent="0.25">
      <c r="A15" t="s">
        <v>60</v>
      </c>
      <c r="B15" t="s">
        <v>61</v>
      </c>
      <c r="C15" s="12">
        <v>44307</v>
      </c>
      <c r="D15" s="4">
        <v>145000</v>
      </c>
      <c r="E15" t="s">
        <v>24</v>
      </c>
      <c r="F15" t="s">
        <v>25</v>
      </c>
      <c r="G15" s="4">
        <v>145000</v>
      </c>
      <c r="H15" s="4">
        <v>70500</v>
      </c>
      <c r="I15" s="8">
        <f t="shared" si="0"/>
        <v>48.620689655172413</v>
      </c>
      <c r="J15" s="4">
        <v>140925</v>
      </c>
      <c r="K15" s="4">
        <v>20460</v>
      </c>
      <c r="L15" s="4">
        <f t="shared" si="1"/>
        <v>124540</v>
      </c>
      <c r="M15" s="4">
        <v>153068.609375</v>
      </c>
      <c r="N15" s="42">
        <f t="shared" si="2"/>
        <v>0.81362207776312723</v>
      </c>
      <c r="O15" s="19">
        <v>1940</v>
      </c>
      <c r="P15" s="23">
        <f t="shared" si="3"/>
        <v>64.19587628865979</v>
      </c>
      <c r="Q15" s="27" t="s">
        <v>31</v>
      </c>
      <c r="R15" t="s">
        <v>27</v>
      </c>
      <c r="S15" s="4">
        <v>20460</v>
      </c>
      <c r="T15" t="s">
        <v>32</v>
      </c>
      <c r="U15">
        <v>401</v>
      </c>
      <c r="V15">
        <v>55</v>
      </c>
    </row>
    <row r="16" spans="1:47" x14ac:dyDescent="0.25">
      <c r="A16" t="s">
        <v>69</v>
      </c>
      <c r="B16" t="s">
        <v>70</v>
      </c>
      <c r="C16" s="12">
        <v>44694</v>
      </c>
      <c r="D16" s="4">
        <v>157000</v>
      </c>
      <c r="E16" t="s">
        <v>24</v>
      </c>
      <c r="F16" t="s">
        <v>25</v>
      </c>
      <c r="G16" s="4">
        <v>157000</v>
      </c>
      <c r="H16" s="4">
        <v>69300</v>
      </c>
      <c r="I16" s="8">
        <f t="shared" si="0"/>
        <v>44.140127388535035</v>
      </c>
      <c r="J16" s="4">
        <v>138614</v>
      </c>
      <c r="K16" s="4">
        <v>17979</v>
      </c>
      <c r="L16" s="4">
        <f t="shared" si="1"/>
        <v>139021</v>
      </c>
      <c r="M16" s="4">
        <v>153284.625</v>
      </c>
      <c r="N16" s="42">
        <f t="shared" si="2"/>
        <v>0.9069467991326593</v>
      </c>
      <c r="O16" s="19">
        <v>1794</v>
      </c>
      <c r="P16" s="23">
        <f t="shared" si="3"/>
        <v>77.492196209587519</v>
      </c>
      <c r="Q16" s="27" t="s">
        <v>31</v>
      </c>
      <c r="R16" t="s">
        <v>27</v>
      </c>
      <c r="S16" s="4">
        <v>17200</v>
      </c>
      <c r="T16" t="s">
        <v>32</v>
      </c>
      <c r="U16">
        <v>401</v>
      </c>
      <c r="V16">
        <v>58</v>
      </c>
    </row>
    <row r="17" spans="1:22" x14ac:dyDescent="0.25">
      <c r="A17" t="s">
        <v>71</v>
      </c>
      <c r="B17" t="s">
        <v>72</v>
      </c>
      <c r="C17" s="12">
        <v>45153</v>
      </c>
      <c r="D17" s="4">
        <v>160000</v>
      </c>
      <c r="E17" t="s">
        <v>24</v>
      </c>
      <c r="F17" t="s">
        <v>25</v>
      </c>
      <c r="G17" s="4">
        <v>160000</v>
      </c>
      <c r="H17" s="4">
        <v>70100</v>
      </c>
      <c r="I17" s="8">
        <f t="shared" si="0"/>
        <v>43.8125</v>
      </c>
      <c r="J17" s="4">
        <v>140248</v>
      </c>
      <c r="K17" s="4">
        <v>46174</v>
      </c>
      <c r="L17" s="4">
        <f t="shared" si="1"/>
        <v>113826</v>
      </c>
      <c r="M17" s="4">
        <v>119534.9453125</v>
      </c>
      <c r="N17" s="42">
        <f t="shared" si="2"/>
        <v>0.95224036537955392</v>
      </c>
      <c r="O17" s="19">
        <v>1384</v>
      </c>
      <c r="P17" s="23">
        <f t="shared" si="3"/>
        <v>82.244219653179186</v>
      </c>
      <c r="Q17" s="27" t="s">
        <v>31</v>
      </c>
      <c r="R17" t="s">
        <v>27</v>
      </c>
      <c r="S17" s="4">
        <v>45574</v>
      </c>
      <c r="T17" t="s">
        <v>32</v>
      </c>
      <c r="U17">
        <v>401</v>
      </c>
      <c r="V17">
        <v>58</v>
      </c>
    </row>
    <row r="18" spans="1:22" x14ac:dyDescent="0.25">
      <c r="A18" t="s">
        <v>54</v>
      </c>
      <c r="B18" t="s">
        <v>55</v>
      </c>
      <c r="C18" s="12">
        <v>45313</v>
      </c>
      <c r="D18" s="4">
        <v>130000</v>
      </c>
      <c r="E18" t="s">
        <v>24</v>
      </c>
      <c r="F18" t="s">
        <v>25</v>
      </c>
      <c r="G18" s="4">
        <v>130000</v>
      </c>
      <c r="H18" s="4">
        <v>55000</v>
      </c>
      <c r="I18" s="8">
        <f t="shared" si="0"/>
        <v>42.307692307692307</v>
      </c>
      <c r="J18" s="4">
        <v>110053</v>
      </c>
      <c r="K18" s="4">
        <v>20000</v>
      </c>
      <c r="L18" s="4">
        <f t="shared" si="1"/>
        <v>110000</v>
      </c>
      <c r="M18" s="4">
        <v>114425.6640625</v>
      </c>
      <c r="N18" s="42">
        <f t="shared" si="2"/>
        <v>0.96132280202383025</v>
      </c>
      <c r="O18" s="19">
        <v>1092</v>
      </c>
      <c r="P18" s="23">
        <f t="shared" si="3"/>
        <v>100.73260073260073</v>
      </c>
      <c r="Q18" s="27" t="s">
        <v>31</v>
      </c>
      <c r="R18" t="s">
        <v>27</v>
      </c>
      <c r="S18" s="4">
        <v>20000</v>
      </c>
      <c r="T18" t="s">
        <v>32</v>
      </c>
      <c r="U18">
        <v>401</v>
      </c>
      <c r="V18">
        <v>58</v>
      </c>
    </row>
    <row r="19" spans="1:22" x14ac:dyDescent="0.25">
      <c r="A19" t="s">
        <v>52</v>
      </c>
      <c r="B19" t="s">
        <v>53</v>
      </c>
      <c r="C19" s="12">
        <v>44841</v>
      </c>
      <c r="D19" s="4">
        <v>177500</v>
      </c>
      <c r="E19" t="s">
        <v>24</v>
      </c>
      <c r="F19" t="s">
        <v>25</v>
      </c>
      <c r="G19" s="4">
        <v>177500</v>
      </c>
      <c r="H19" s="4">
        <v>75900</v>
      </c>
      <c r="I19" s="8">
        <f t="shared" si="0"/>
        <v>42.760563380281688</v>
      </c>
      <c r="J19" s="4">
        <v>151886</v>
      </c>
      <c r="K19" s="4">
        <v>48368</v>
      </c>
      <c r="L19" s="4">
        <f t="shared" si="1"/>
        <v>129132</v>
      </c>
      <c r="M19" s="4">
        <v>131534.94153033671</v>
      </c>
      <c r="N19" s="42">
        <f t="shared" si="2"/>
        <v>0.98173153458404427</v>
      </c>
      <c r="O19" s="19">
        <v>960</v>
      </c>
      <c r="P19" s="23">
        <f t="shared" si="3"/>
        <v>134.51249999999999</v>
      </c>
      <c r="Q19" s="27" t="s">
        <v>31</v>
      </c>
      <c r="R19" t="s">
        <v>27</v>
      </c>
      <c r="S19" s="4">
        <v>48368</v>
      </c>
      <c r="T19" t="s">
        <v>32</v>
      </c>
      <c r="U19">
        <v>401</v>
      </c>
      <c r="V19">
        <v>68</v>
      </c>
    </row>
    <row r="20" spans="1:22" x14ac:dyDescent="0.25">
      <c r="A20" t="s">
        <v>56</v>
      </c>
      <c r="B20" t="s">
        <v>57</v>
      </c>
      <c r="C20" s="12">
        <v>45225</v>
      </c>
      <c r="D20" s="4">
        <v>175000</v>
      </c>
      <c r="E20" t="s">
        <v>24</v>
      </c>
      <c r="F20" t="s">
        <v>25</v>
      </c>
      <c r="G20" s="4">
        <v>175000</v>
      </c>
      <c r="H20" s="4">
        <v>68900</v>
      </c>
      <c r="I20" s="8">
        <f t="shared" si="0"/>
        <v>39.371428571428574</v>
      </c>
      <c r="J20" s="4">
        <v>137761</v>
      </c>
      <c r="K20" s="4">
        <v>25400</v>
      </c>
      <c r="L20" s="4">
        <f t="shared" si="1"/>
        <v>149600</v>
      </c>
      <c r="M20" s="4">
        <v>142771.28125</v>
      </c>
      <c r="N20" s="42">
        <f t="shared" si="2"/>
        <v>1.047829778441524</v>
      </c>
      <c r="O20" s="19">
        <v>1374</v>
      </c>
      <c r="P20" s="23">
        <f t="shared" si="3"/>
        <v>108.87918486171762</v>
      </c>
      <c r="Q20" s="27" t="s">
        <v>31</v>
      </c>
      <c r="R20" t="s">
        <v>27</v>
      </c>
      <c r="S20" s="4">
        <v>25400</v>
      </c>
      <c r="T20" t="s">
        <v>32</v>
      </c>
      <c r="U20">
        <v>401</v>
      </c>
      <c r="V20">
        <v>58</v>
      </c>
    </row>
    <row r="21" spans="1:22" x14ac:dyDescent="0.25">
      <c r="A21" t="s">
        <v>29</v>
      </c>
      <c r="B21" t="s">
        <v>30</v>
      </c>
      <c r="C21" s="12">
        <v>44708</v>
      </c>
      <c r="D21" s="4">
        <v>209900</v>
      </c>
      <c r="E21" t="s">
        <v>24</v>
      </c>
      <c r="F21" t="s">
        <v>25</v>
      </c>
      <c r="G21" s="4">
        <v>209900</v>
      </c>
      <c r="H21" s="4">
        <v>79200</v>
      </c>
      <c r="I21" s="8">
        <f t="shared" si="0"/>
        <v>37.732253454025724</v>
      </c>
      <c r="J21" s="4">
        <v>158467</v>
      </c>
      <c r="K21" s="4">
        <v>11800</v>
      </c>
      <c r="L21" s="4">
        <f t="shared" si="1"/>
        <v>198100</v>
      </c>
      <c r="M21" s="4">
        <v>186362.140625</v>
      </c>
      <c r="N21" s="42">
        <f t="shared" si="2"/>
        <v>1.0629841411760721</v>
      </c>
      <c r="O21" s="19">
        <v>1820</v>
      </c>
      <c r="P21" s="23">
        <f t="shared" si="3"/>
        <v>108.84615384615384</v>
      </c>
      <c r="Q21" s="27" t="s">
        <v>31</v>
      </c>
      <c r="R21" t="s">
        <v>27</v>
      </c>
      <c r="S21" s="4">
        <v>11800</v>
      </c>
      <c r="T21" t="s">
        <v>32</v>
      </c>
      <c r="U21">
        <v>401</v>
      </c>
      <c r="V21">
        <v>59</v>
      </c>
    </row>
    <row r="22" spans="1:22" x14ac:dyDescent="0.25">
      <c r="A22" t="s">
        <v>40</v>
      </c>
      <c r="B22" t="s">
        <v>41</v>
      </c>
      <c r="C22" s="12">
        <v>44456</v>
      </c>
      <c r="D22" s="4">
        <v>125000</v>
      </c>
      <c r="E22" t="s">
        <v>24</v>
      </c>
      <c r="F22" t="s">
        <v>25</v>
      </c>
      <c r="G22" s="4">
        <v>125000</v>
      </c>
      <c r="H22" s="4">
        <v>47700</v>
      </c>
      <c r="I22" s="8">
        <f t="shared" si="0"/>
        <v>38.159999999999997</v>
      </c>
      <c r="J22" s="4">
        <v>95479</v>
      </c>
      <c r="K22" s="4">
        <v>23680</v>
      </c>
      <c r="L22" s="4">
        <f t="shared" si="1"/>
        <v>101320</v>
      </c>
      <c r="M22" s="4">
        <v>91231.2578125</v>
      </c>
      <c r="N22" s="42">
        <f t="shared" si="2"/>
        <v>1.1105842715468699</v>
      </c>
      <c r="O22" s="19">
        <v>1072</v>
      </c>
      <c r="P22" s="23">
        <f t="shared" si="3"/>
        <v>94.514925373134332</v>
      </c>
      <c r="Q22" s="27" t="s">
        <v>31</v>
      </c>
      <c r="R22" t="s">
        <v>42</v>
      </c>
      <c r="S22" s="4">
        <v>23680</v>
      </c>
      <c r="T22" t="s">
        <v>32</v>
      </c>
      <c r="U22">
        <v>401</v>
      </c>
      <c r="V22">
        <v>58</v>
      </c>
    </row>
    <row r="23" spans="1:22" ht="15.75" thickBot="1" x14ac:dyDescent="0.3">
      <c r="A23" t="s">
        <v>62</v>
      </c>
      <c r="B23" t="s">
        <v>63</v>
      </c>
      <c r="C23" s="12">
        <v>45310</v>
      </c>
      <c r="D23" s="4">
        <v>310000</v>
      </c>
      <c r="E23" t="s">
        <v>24</v>
      </c>
      <c r="F23" t="s">
        <v>25</v>
      </c>
      <c r="G23" s="4">
        <v>310000</v>
      </c>
      <c r="H23" s="4">
        <v>116500</v>
      </c>
      <c r="I23" s="8">
        <f t="shared" si="0"/>
        <v>37.58064516129032</v>
      </c>
      <c r="J23" s="4">
        <v>233069</v>
      </c>
      <c r="K23" s="4">
        <v>50824</v>
      </c>
      <c r="L23" s="4">
        <f t="shared" si="1"/>
        <v>259176</v>
      </c>
      <c r="M23" s="4">
        <v>231569.24724031129</v>
      </c>
      <c r="N23" s="42">
        <f t="shared" si="2"/>
        <v>1.1192159714154089</v>
      </c>
      <c r="O23" s="19">
        <v>2246</v>
      </c>
      <c r="P23" s="23">
        <f t="shared" si="3"/>
        <v>115.39447907390917</v>
      </c>
      <c r="Q23" s="27" t="s">
        <v>31</v>
      </c>
      <c r="R23" t="s">
        <v>64</v>
      </c>
      <c r="S23" s="4">
        <v>50824</v>
      </c>
      <c r="T23" t="s">
        <v>32</v>
      </c>
      <c r="U23">
        <v>401</v>
      </c>
      <c r="V23">
        <v>67</v>
      </c>
    </row>
    <row r="24" spans="1:22" ht="15.75" thickTop="1" x14ac:dyDescent="0.25">
      <c r="A24" s="1"/>
      <c r="B24" s="1"/>
      <c r="C24" s="13" t="s">
        <v>73</v>
      </c>
      <c r="D24" s="5">
        <f>+SUM(D4:D23)</f>
        <v>2748300</v>
      </c>
      <c r="E24" s="1"/>
      <c r="F24" s="1"/>
      <c r="G24" s="5">
        <f>+SUM(G4:G23)</f>
        <v>2748300</v>
      </c>
      <c r="H24" s="5">
        <f>+SUM(H4:H23)</f>
        <v>1293400</v>
      </c>
      <c r="I24" s="9"/>
      <c r="J24" s="5">
        <f>+SUM(J4:J23)</f>
        <v>2587043</v>
      </c>
      <c r="K24" s="5"/>
      <c r="L24" s="5">
        <f>+SUM(L4:L23)</f>
        <v>2242232</v>
      </c>
      <c r="M24" s="5">
        <f>+SUM(M4:M23)</f>
        <v>2644186.7808975941</v>
      </c>
      <c r="N24" s="17"/>
      <c r="O24" s="20"/>
      <c r="P24" s="24">
        <f>AVERAGE(P4:P23)</f>
        <v>79.824381000687197</v>
      </c>
      <c r="Q24" s="28"/>
      <c r="R24" s="1"/>
      <c r="S24" s="5"/>
      <c r="T24" s="1"/>
      <c r="U24" s="1"/>
      <c r="V24" s="1"/>
    </row>
    <row r="25" spans="1:22" x14ac:dyDescent="0.25">
      <c r="A25" s="2"/>
      <c r="B25" s="2"/>
      <c r="C25" s="14"/>
      <c r="D25" s="6"/>
      <c r="E25" s="2"/>
      <c r="F25" s="2"/>
      <c r="G25" s="6"/>
      <c r="H25" s="6" t="s">
        <v>74</v>
      </c>
      <c r="I25" s="10">
        <f>H24/G24*100</f>
        <v>47.06182003420296</v>
      </c>
      <c r="J25" s="6"/>
      <c r="K25" s="6"/>
      <c r="L25" s="6"/>
      <c r="M25" s="43" t="s">
        <v>75</v>
      </c>
      <c r="N25" s="44">
        <f>L24/M24</f>
        <v>0.84798548128239759</v>
      </c>
      <c r="O25" s="21"/>
      <c r="P25" s="25"/>
      <c r="Q25" s="29"/>
      <c r="R25" s="2"/>
      <c r="S25" s="6"/>
      <c r="T25" s="2"/>
      <c r="U25" s="2"/>
      <c r="V25" s="2"/>
    </row>
    <row r="26" spans="1:22" x14ac:dyDescent="0.25">
      <c r="A26" s="3"/>
      <c r="B26" s="3"/>
      <c r="C26" s="15"/>
      <c r="D26" s="7"/>
      <c r="E26" s="3"/>
      <c r="F26" s="3"/>
      <c r="G26" s="7"/>
      <c r="H26" s="7"/>
      <c r="I26" s="11"/>
      <c r="J26" s="7"/>
      <c r="K26" s="7"/>
      <c r="L26" s="7"/>
      <c r="M26" s="7" t="s">
        <v>76</v>
      </c>
      <c r="N26" s="18">
        <f>AVERAGE(N4:N23)</f>
        <v>0.82720406283709358</v>
      </c>
      <c r="O26" s="22"/>
      <c r="P26" s="26"/>
      <c r="Q26" s="31"/>
      <c r="R26" s="3"/>
      <c r="S26" s="7"/>
      <c r="T26" s="3"/>
      <c r="U26" s="3"/>
      <c r="V26" s="3"/>
    </row>
  </sheetData>
  <sortState xmlns:xlrd2="http://schemas.microsoft.com/office/spreadsheetml/2017/richdata2" ref="A4:V23">
    <sortCondition ref="N4:N23"/>
  </sortState>
  <mergeCells count="1">
    <mergeCell ref="A1:V1"/>
  </mergeCells>
  <conditionalFormatting sqref="A4:V2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25" right="0.25" top="0.75" bottom="0.75" header="0.3" footer="0.3"/>
  <pageSetup paperSize="5" scale="6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B3A7-0692-4198-AE09-5A49AD0A01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Cook</dc:creator>
  <cp:lastModifiedBy>David Cook</cp:lastModifiedBy>
  <cp:lastPrinted>2025-02-03T17:45:34Z</cp:lastPrinted>
  <dcterms:created xsi:type="dcterms:W3CDTF">2025-02-03T17:23:01Z</dcterms:created>
  <dcterms:modified xsi:type="dcterms:W3CDTF">2025-03-06T00:22:30Z</dcterms:modified>
</cp:coreProperties>
</file>